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G:\' Reward Team\jlo\2024\"/>
    </mc:Choice>
  </mc:AlternateContent>
  <xr:revisionPtr revIDLastSave="0" documentId="13_ncr:1_{F4830766-6E12-47D5-BC1C-4D069F323AFE}" xr6:coauthVersionLast="36" xr6:coauthVersionMax="36" xr10:uidLastSave="{00000000-0000-0000-0000-000000000000}"/>
  <workbookProtection workbookAlgorithmName="SHA-512" workbookHashValue="Fj57Ip7KHSqHHJpFs8TVNQ8SzDMbfjIQvZWz5+7X3RNsIZTDBEU+NBmTSeIbDqQEOhN9mtGutIyuvhIvq1p+AQ==" workbookSaltValue="sN1m55tB2Qoh6v2dnda+KA==" workbookSpinCount="100000" lockStructure="1"/>
  <bookViews>
    <workbookView xWindow="0" yWindow="0" windowWidth="19370" windowHeight="9190" xr2:uid="{00000000-000D-0000-FFFF-FFFF00000000}"/>
  </bookViews>
  <sheets>
    <sheet name="Calculator" sheetId="11" r:id="rId1"/>
    <sheet name="Where to look on your payslip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1" l="1"/>
  <c r="D38" i="11" s="1"/>
  <c r="D31" i="11"/>
  <c r="D36" i="11" s="1"/>
  <c r="D23" i="11"/>
  <c r="D22" i="11"/>
  <c r="D37" i="11" l="1"/>
  <c r="D17" i="11" s="1"/>
  <c r="D35" i="11"/>
  <c r="D16" i="11" s="1"/>
  <c r="D39" i="11"/>
  <c r="D28" i="11" s="1"/>
  <c r="D43" i="11" s="1"/>
</calcChain>
</file>

<file path=xl/sharedStrings.xml><?xml version="1.0" encoding="utf-8"?>
<sst xmlns="http://schemas.openxmlformats.org/spreadsheetml/2006/main" count="35" uniqueCount="33">
  <si>
    <t>Average Monthly Hours</t>
  </si>
  <si>
    <t>CALCULATIONS</t>
  </si>
  <si>
    <t>Hourly rate to meet</t>
  </si>
  <si>
    <t>Minimum Monthly Pay</t>
  </si>
  <si>
    <t>Max Salexable Salary</t>
  </si>
  <si>
    <t>per month</t>
  </si>
  <si>
    <t>Potential Value Paid Per Period</t>
  </si>
  <si>
    <t>Current Value Paid per Period</t>
  </si>
  <si>
    <t>Current Hourly Rate</t>
  </si>
  <si>
    <t>Potential Hourly Rate</t>
  </si>
  <si>
    <t>per hour</t>
  </si>
  <si>
    <t>https://staff.admin.ox.ac.uk/working-at-oxford/you-and-work/hr-self-service</t>
  </si>
  <si>
    <t>Outcome</t>
  </si>
  <si>
    <r>
      <t>Enter your details into the highlighted fields below.</t>
    </r>
    <r>
      <rPr>
        <sz val="14"/>
        <color theme="0"/>
        <rFont val="Calibri"/>
        <family val="2"/>
        <scheme val="minor"/>
      </rPr>
      <t xml:space="preserve">
</t>
    </r>
  </si>
  <si>
    <t>Oxford University Bike Scheme: Salary Sacrifice Calculator</t>
  </si>
  <si>
    <t>Step 2 &gt; Calculate the monthly cost of your bike</t>
  </si>
  <si>
    <t>Your adjusted hourly rate of pay is:</t>
  </si>
  <si>
    <t>You will need to refer to a current payslip to complete this form. You can find this
by logging in to your HR Self-Service account:</t>
  </si>
  <si>
    <t>For help finding the information on your payslip, see the example on the next tab (below).</t>
  </si>
  <si>
    <t>This will result in an hourly rate of pay of:</t>
  </si>
  <si>
    <t>Cost per month (if spread over 12 months):</t>
  </si>
  <si>
    <t>Cost per month (if spread over 24 months):</t>
  </si>
  <si>
    <t>Step 1 &gt; Calculate how much you can salary sacrifice</t>
  </si>
  <si>
    <t>Enter your basic monthly pay:</t>
  </si>
  <si>
    <r>
      <t>Enter any other monthly salary sacrifice deductions:
(</t>
    </r>
    <r>
      <rPr>
        <i/>
        <sz val="14"/>
        <color rgb="FF0E2050"/>
        <rFont val="Calibri"/>
        <family val="2"/>
        <scheme val="minor"/>
      </rPr>
      <t>eg Childcare vouchers, University nursery place)</t>
    </r>
  </si>
  <si>
    <t>Enter the cost of your chosen bike (incl VAT):</t>
  </si>
  <si>
    <t>Enter the amount you wish to salary sacrifice (based on the bike costs above):</t>
  </si>
  <si>
    <t>Step 4 &gt; Check whether you meet the salary sacrifice criteria</t>
  </si>
  <si>
    <t>Step 3 &gt; Calculate your hourly rate of pay after salary sacrifice</t>
  </si>
  <si>
    <r>
      <t xml:space="preserve">Enter your weekly hours:
</t>
    </r>
    <r>
      <rPr>
        <i/>
        <sz val="14"/>
        <color rgb="FF0E2050"/>
        <rFont val="Calibri"/>
        <family val="2"/>
        <scheme val="minor"/>
      </rPr>
      <t>(Full time hours for academic-related staff are 37.5 and for support staff are 36.5)</t>
    </r>
  </si>
  <si>
    <t>YES - Based on the information provided, you have met the criteria for salary sacrifice.
NO - Based on the information provided, you have not met the criteria for salary sacrifice. Try reducing the bike value/salary exchange amount. Or, consider the bike loan scheme.</t>
  </si>
  <si>
    <t>Based on the above information, you can salary sacrifice a maximum of:</t>
  </si>
  <si>
    <t>Enter your monthly salary sacrifice pension contributions: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</si>
</sst>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E2050"/>
      <name val="Calibri"/>
      <family val="2"/>
      <scheme val="minor"/>
    </font>
    <font>
      <b/>
      <sz val="11"/>
      <color rgb="FF0E2050"/>
      <name val="Calibri"/>
      <family val="2"/>
      <scheme val="minor"/>
    </font>
    <font>
      <b/>
      <u/>
      <sz val="11"/>
      <color rgb="FF0E2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E2050"/>
      <name val="Calibri"/>
      <family val="2"/>
      <scheme val="minor"/>
    </font>
    <font>
      <b/>
      <sz val="14"/>
      <color rgb="FF0E2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rgb="FF0E2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E0F34"/>
        <bgColor indexed="64"/>
      </patternFill>
    </fill>
    <fill>
      <patternFill patternType="solid">
        <fgColor rgb="FF44687D"/>
        <bgColor indexed="64"/>
      </patternFill>
    </fill>
    <fill>
      <patternFill patternType="solid">
        <fgColor rgb="FF00777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rgb="FF0E2050"/>
      </bottom>
      <diagonal/>
    </border>
    <border>
      <left/>
      <right style="thick">
        <color rgb="FF0E2050"/>
      </right>
      <top/>
      <bottom/>
      <diagonal/>
    </border>
    <border>
      <left/>
      <right/>
      <top/>
      <bottom style="medium">
        <color rgb="FF0E2050"/>
      </bottom>
      <diagonal/>
    </border>
    <border>
      <left style="thick">
        <color indexed="64"/>
      </left>
      <right/>
      <top/>
      <bottom style="medium">
        <color rgb="FF0E2050"/>
      </bottom>
      <diagonal/>
    </border>
    <border>
      <left style="thick">
        <color rgb="FF0E2050"/>
      </left>
      <right/>
      <top/>
      <bottom/>
      <diagonal/>
    </border>
    <border>
      <left/>
      <right style="thick">
        <color rgb="FF0E2050"/>
      </right>
      <top style="thick">
        <color indexed="64"/>
      </top>
      <bottom/>
      <diagonal/>
    </border>
    <border>
      <left/>
      <right style="thick">
        <color rgb="FF0E2050"/>
      </right>
      <top/>
      <bottom style="medium">
        <color rgb="FF0E2050"/>
      </bottom>
      <diagonal/>
    </border>
    <border>
      <left/>
      <right style="thick">
        <color rgb="FF0E2050"/>
      </right>
      <top/>
      <bottom style="thick">
        <color rgb="FF0E2050"/>
      </bottom>
      <diagonal/>
    </border>
    <border>
      <left style="thick">
        <color rgb="FF0E2050"/>
      </left>
      <right/>
      <top/>
      <bottom style="thick">
        <color rgb="FF0E2050"/>
      </bottom>
      <diagonal/>
    </border>
    <border>
      <left/>
      <right/>
      <top style="thick">
        <color rgb="FF0E2050"/>
      </top>
      <bottom style="thick">
        <color rgb="FF0E205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E2050"/>
      </right>
      <top/>
      <bottom style="medium">
        <color indexed="64"/>
      </bottom>
      <diagonal/>
    </border>
    <border>
      <left style="thick">
        <color rgb="FF0E2050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rgb="FF0E2050"/>
      </right>
      <top style="thick">
        <color rgb="FF0E2050"/>
      </top>
      <bottom style="thick">
        <color rgb="FF0E205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0" borderId="9" xfId="0" applyBorder="1"/>
    <xf numFmtId="0" fontId="0" fillId="2" borderId="6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2" fontId="1" fillId="2" borderId="0" xfId="0" applyNumberFormat="1" applyFont="1" applyFill="1" applyBorder="1"/>
    <xf numFmtId="0" fontId="1" fillId="2" borderId="0" xfId="0" applyFont="1" applyFill="1" applyBorder="1"/>
    <xf numFmtId="0" fontId="0" fillId="0" borderId="0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2" fontId="7" fillId="2" borderId="5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0" borderId="13" xfId="0" applyFill="1" applyBorder="1"/>
    <xf numFmtId="0" fontId="0" fillId="0" borderId="5" xfId="0" applyFill="1" applyBorder="1"/>
    <xf numFmtId="0" fontId="0" fillId="0" borderId="12" xfId="0" applyFill="1" applyBorder="1"/>
    <xf numFmtId="0" fontId="7" fillId="2" borderId="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2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2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4" xfId="0" applyFill="1" applyBorder="1"/>
    <xf numFmtId="0" fontId="0" fillId="5" borderId="6" xfId="0" applyFill="1" applyBorder="1"/>
    <xf numFmtId="49" fontId="7" fillId="5" borderId="6" xfId="0" applyNumberFormat="1" applyFont="1" applyFill="1" applyBorder="1" applyAlignment="1">
      <alignment vertical="top" wrapText="1"/>
    </xf>
    <xf numFmtId="0" fontId="10" fillId="5" borderId="0" xfId="0" applyFont="1" applyFill="1" applyBorder="1"/>
    <xf numFmtId="0" fontId="8" fillId="5" borderId="0" xfId="0" applyFont="1" applyFill="1" applyBorder="1"/>
    <xf numFmtId="49" fontId="9" fillId="5" borderId="0" xfId="0" applyNumberFormat="1" applyFont="1" applyFill="1" applyBorder="1" applyAlignment="1">
      <alignment vertical="top" wrapText="1"/>
    </xf>
    <xf numFmtId="49" fontId="11" fillId="5" borderId="0" xfId="0" applyNumberFormat="1" applyFont="1" applyFill="1" applyBorder="1" applyAlignment="1">
      <alignment vertical="top" wrapText="1"/>
    </xf>
    <xf numFmtId="0" fontId="12" fillId="5" borderId="0" xfId="1" applyFont="1" applyFill="1" applyBorder="1" applyAlignment="1">
      <alignment vertical="top"/>
    </xf>
    <xf numFmtId="0" fontId="0" fillId="6" borderId="4" xfId="0" applyFill="1" applyBorder="1"/>
    <xf numFmtId="0" fontId="0" fillId="6" borderId="0" xfId="0" applyFill="1" applyBorder="1"/>
    <xf numFmtId="0" fontId="0" fillId="6" borderId="6" xfId="0" applyFill="1" applyBorder="1"/>
    <xf numFmtId="0" fontId="13" fillId="6" borderId="0" xfId="0" applyFont="1" applyFill="1" applyBorder="1"/>
    <xf numFmtId="0" fontId="0" fillId="6" borderId="15" xfId="0" applyFill="1" applyBorder="1"/>
    <xf numFmtId="0" fontId="6" fillId="6" borderId="16" xfId="0" applyFont="1" applyFill="1" applyBorder="1"/>
    <xf numFmtId="0" fontId="0" fillId="6" borderId="16" xfId="0" applyFill="1" applyBorder="1"/>
    <xf numFmtId="0" fontId="0" fillId="6" borderId="17" xfId="0" applyFill="1" applyBorder="1"/>
    <xf numFmtId="0" fontId="8" fillId="6" borderId="4" xfId="0" applyFont="1" applyFill="1" applyBorder="1"/>
    <xf numFmtId="0" fontId="8" fillId="6" borderId="0" xfId="0" applyFont="1" applyFill="1" applyBorder="1"/>
    <xf numFmtId="0" fontId="8" fillId="6" borderId="6" xfId="0" applyFont="1" applyFill="1" applyBorder="1"/>
    <xf numFmtId="0" fontId="8" fillId="6" borderId="15" xfId="0" applyFont="1" applyFill="1" applyBorder="1"/>
    <xf numFmtId="0" fontId="11" fillId="6" borderId="16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8" fillId="6" borderId="19" xfId="0" applyFont="1" applyFill="1" applyBorder="1"/>
    <xf numFmtId="0" fontId="11" fillId="6" borderId="1" xfId="0" applyFont="1" applyFill="1" applyBorder="1"/>
    <xf numFmtId="2" fontId="6" fillId="3" borderId="0" xfId="0" applyNumberFormat="1" applyFont="1" applyFill="1" applyBorder="1" applyAlignment="1" applyProtection="1">
      <alignment vertical="center"/>
      <protection locked="0"/>
    </xf>
    <xf numFmtId="2" fontId="6" fillId="3" borderId="0" xfId="0" applyNumberFormat="1" applyFont="1" applyFill="1" applyBorder="1" applyAlignment="1" applyProtection="1">
      <alignment horizontal="right" vertical="center"/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0" xfId="0" applyFill="1" applyBorder="1"/>
    <xf numFmtId="0" fontId="6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5" borderId="4" xfId="0" applyFill="1" applyBorder="1" applyAlignment="1">
      <alignment vertical="top"/>
    </xf>
    <xf numFmtId="0" fontId="9" fillId="5" borderId="0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5" borderId="8" xfId="0" applyFill="1" applyBorder="1" applyAlignment="1">
      <alignment vertical="top"/>
    </xf>
    <xf numFmtId="49" fontId="11" fillId="5" borderId="16" xfId="0" applyNumberFormat="1" applyFont="1" applyFill="1" applyBorder="1" applyAlignment="1">
      <alignment vertical="top" wrapText="1"/>
    </xf>
    <xf numFmtId="0" fontId="8" fillId="5" borderId="7" xfId="0" applyFont="1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0" borderId="0" xfId="0" applyFill="1" applyBorder="1" applyAlignment="1">
      <alignment wrapText="1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auto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7770"/>
      <color rgb="FFBE0F34"/>
      <color rgb="FFE0DED9"/>
      <color rgb="FFA1C4D0"/>
      <color rgb="FF5F9BAF"/>
      <color rgb="FF44687D"/>
      <color rgb="FF9ECEEB"/>
      <color rgb="FFEBC4CB"/>
      <color rgb="FFE3E597"/>
      <color rgb="FFCF7A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2</xdr:row>
      <xdr:rowOff>57150</xdr:rowOff>
    </xdr:from>
    <xdr:to>
      <xdr:col>4</xdr:col>
      <xdr:colOff>920750</xdr:colOff>
      <xdr:row>5</xdr:row>
      <xdr:rowOff>387350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209550"/>
          <a:ext cx="109537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18</xdr:col>
      <xdr:colOff>247651</xdr:colOff>
      <xdr:row>38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712" b="8474"/>
        <a:stretch/>
      </xdr:blipFill>
      <xdr:spPr>
        <a:xfrm>
          <a:off x="323851" y="0"/>
          <a:ext cx="10896600" cy="741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ff.admin.ox.ac.uk/working-at-oxford/you-and-work/hr-self-servi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showGridLines="0" showRowColHeaders="0" tabSelected="1" zoomScale="80" zoomScaleNormal="80" workbookViewId="0">
      <selection activeCell="I16" sqref="I16"/>
    </sheetView>
  </sheetViews>
  <sheetFormatPr defaultColWidth="9.08984375" defaultRowHeight="14.5" x14ac:dyDescent="0.35"/>
  <cols>
    <col min="1" max="1" width="3.36328125" style="1" customWidth="1"/>
    <col min="2" max="2" width="2.36328125" style="1" customWidth="1"/>
    <col min="3" max="3" width="101.6328125" style="1" customWidth="1"/>
    <col min="4" max="4" width="10.54296875" style="1" bestFit="1" customWidth="1"/>
    <col min="5" max="5" width="15.90625" style="1" customWidth="1"/>
    <col min="6" max="6" width="9.08984375" style="1"/>
    <col min="7" max="7" width="10.6328125" style="1" customWidth="1"/>
    <col min="8" max="14" width="9.08984375" style="1"/>
    <col min="15" max="15" width="10" style="1" customWidth="1"/>
    <col min="16" max="16384" width="9.08984375" style="1"/>
  </cols>
  <sheetData>
    <row r="1" spans="2:7" ht="6" customHeight="1" thickBot="1" x14ac:dyDescent="0.4"/>
    <row r="2" spans="2:7" ht="6" customHeight="1" thickTop="1" x14ac:dyDescent="0.35">
      <c r="B2" s="34"/>
      <c r="C2" s="35"/>
      <c r="D2" s="35"/>
      <c r="E2" s="36"/>
    </row>
    <row r="3" spans="2:7" ht="26" x14ac:dyDescent="0.6">
      <c r="B3" s="37"/>
      <c r="C3" s="40" t="s">
        <v>14</v>
      </c>
      <c r="D3" s="41"/>
      <c r="E3" s="38"/>
    </row>
    <row r="4" spans="2:7" ht="6.75" customHeight="1" x14ac:dyDescent="0.35">
      <c r="B4" s="37"/>
      <c r="C4" s="41"/>
      <c r="D4" s="41"/>
      <c r="E4" s="38"/>
    </row>
    <row r="5" spans="2:7" ht="27" customHeight="1" x14ac:dyDescent="0.35">
      <c r="B5" s="37"/>
      <c r="C5" s="42" t="s">
        <v>13</v>
      </c>
      <c r="D5" s="42"/>
      <c r="E5" s="39"/>
    </row>
    <row r="6" spans="2:7" ht="47.25" customHeight="1" x14ac:dyDescent="0.35">
      <c r="B6" s="37"/>
      <c r="C6" s="43" t="s">
        <v>17</v>
      </c>
      <c r="D6" s="42"/>
      <c r="E6" s="39"/>
      <c r="G6" s="65"/>
    </row>
    <row r="7" spans="2:7" s="79" customFormat="1" ht="27" customHeight="1" x14ac:dyDescent="0.35">
      <c r="B7" s="76"/>
      <c r="C7" s="44" t="s">
        <v>11</v>
      </c>
      <c r="D7" s="77"/>
      <c r="E7" s="78"/>
    </row>
    <row r="8" spans="2:7" s="79" customFormat="1" ht="27.75" customHeight="1" thickBot="1" x14ac:dyDescent="0.4">
      <c r="B8" s="80"/>
      <c r="C8" s="81" t="s">
        <v>18</v>
      </c>
      <c r="D8" s="82"/>
      <c r="E8" s="83"/>
    </row>
    <row r="9" spans="2:7" ht="9.75" customHeight="1" x14ac:dyDescent="0.35">
      <c r="B9" s="45"/>
      <c r="C9" s="46"/>
      <c r="D9" s="46"/>
      <c r="E9" s="47"/>
    </row>
    <row r="10" spans="2:7" ht="21" x14ac:dyDescent="0.5">
      <c r="B10" s="45"/>
      <c r="C10" s="48" t="s">
        <v>22</v>
      </c>
      <c r="D10" s="46"/>
      <c r="E10" s="47"/>
    </row>
    <row r="11" spans="2:7" ht="9.75" customHeight="1" thickBot="1" x14ac:dyDescent="0.5">
      <c r="B11" s="49"/>
      <c r="C11" s="50"/>
      <c r="D11" s="51"/>
      <c r="E11" s="52"/>
    </row>
    <row r="12" spans="2:7" ht="35.4" customHeight="1" x14ac:dyDescent="0.35">
      <c r="B12" s="2"/>
      <c r="C12" s="66" t="s">
        <v>29</v>
      </c>
      <c r="D12" s="62">
        <v>37.5</v>
      </c>
      <c r="E12" s="30"/>
    </row>
    <row r="13" spans="2:7" ht="27" customHeight="1" x14ac:dyDescent="0.35">
      <c r="B13" s="2"/>
      <c r="C13" s="29" t="s">
        <v>23</v>
      </c>
      <c r="D13" s="63">
        <v>2500</v>
      </c>
      <c r="E13" s="30"/>
      <c r="G13" s="65"/>
    </row>
    <row r="14" spans="2:7" ht="27" customHeight="1" x14ac:dyDescent="0.35">
      <c r="B14" s="2"/>
      <c r="C14" s="29" t="s">
        <v>32</v>
      </c>
      <c r="D14" s="62">
        <v>150</v>
      </c>
      <c r="E14" s="30"/>
      <c r="G14" s="65"/>
    </row>
    <row r="15" spans="2:7" ht="47.25" customHeight="1" x14ac:dyDescent="0.35">
      <c r="B15" s="2"/>
      <c r="C15" s="66" t="s">
        <v>24</v>
      </c>
      <c r="D15" s="62">
        <v>300</v>
      </c>
      <c r="E15" s="30"/>
    </row>
    <row r="16" spans="2:7" ht="27" customHeight="1" x14ac:dyDescent="0.35">
      <c r="B16" s="5"/>
      <c r="C16" s="31" t="s">
        <v>16</v>
      </c>
      <c r="D16" s="32">
        <f>D35</f>
        <v>12.62</v>
      </c>
      <c r="E16" s="33" t="s">
        <v>10</v>
      </c>
      <c r="G16" s="84"/>
    </row>
    <row r="17" spans="2:5" s="13" customFormat="1" ht="27" customHeight="1" thickBot="1" x14ac:dyDescent="0.4">
      <c r="B17" s="24"/>
      <c r="C17" s="25" t="s">
        <v>31</v>
      </c>
      <c r="D17" s="26">
        <f>D37</f>
        <v>191</v>
      </c>
      <c r="E17" s="27" t="s">
        <v>5</v>
      </c>
    </row>
    <row r="18" spans="2:5" ht="9.75" customHeight="1" x14ac:dyDescent="0.35">
      <c r="B18" s="53"/>
      <c r="C18" s="54"/>
      <c r="D18" s="54"/>
      <c r="E18" s="55"/>
    </row>
    <row r="19" spans="2:5" ht="21" x14ac:dyDescent="0.5">
      <c r="B19" s="53"/>
      <c r="C19" s="48" t="s">
        <v>15</v>
      </c>
      <c r="D19" s="54"/>
      <c r="E19" s="55"/>
    </row>
    <row r="20" spans="2:5" ht="9.75" customHeight="1" thickBot="1" x14ac:dyDescent="0.5">
      <c r="B20" s="56"/>
      <c r="C20" s="57"/>
      <c r="D20" s="58"/>
      <c r="E20" s="59"/>
    </row>
    <row r="21" spans="2:5" ht="27" customHeight="1" x14ac:dyDescent="0.45">
      <c r="B21" s="7"/>
      <c r="C21" s="29" t="s">
        <v>25</v>
      </c>
      <c r="D21" s="64">
        <v>1200</v>
      </c>
      <c r="E21" s="3"/>
    </row>
    <row r="22" spans="2:5" s="13" customFormat="1" ht="27" customHeight="1" x14ac:dyDescent="0.35">
      <c r="B22" s="74"/>
      <c r="C22" s="69" t="s">
        <v>20</v>
      </c>
      <c r="D22" s="70">
        <f>SUM(D21/12)</f>
        <v>100</v>
      </c>
      <c r="E22" s="71"/>
    </row>
    <row r="23" spans="2:5" s="13" customFormat="1" ht="27" customHeight="1" thickBot="1" x14ac:dyDescent="0.4">
      <c r="B23" s="75"/>
      <c r="C23" s="72" t="s">
        <v>21</v>
      </c>
      <c r="D23" s="18">
        <f>SUM(D21/24)</f>
        <v>50</v>
      </c>
      <c r="E23" s="73"/>
    </row>
    <row r="24" spans="2:5" ht="9.75" customHeight="1" thickTop="1" x14ac:dyDescent="0.35">
      <c r="B24" s="53"/>
      <c r="C24" s="54"/>
      <c r="D24" s="54"/>
      <c r="E24" s="55"/>
    </row>
    <row r="25" spans="2:5" ht="21" x14ac:dyDescent="0.5">
      <c r="B25" s="53"/>
      <c r="C25" s="48" t="s">
        <v>28</v>
      </c>
      <c r="D25" s="54"/>
      <c r="E25" s="55"/>
    </row>
    <row r="26" spans="2:5" ht="9.75" customHeight="1" thickBot="1" x14ac:dyDescent="0.5">
      <c r="B26" s="56"/>
      <c r="C26" s="57"/>
      <c r="D26" s="58"/>
      <c r="E26" s="59"/>
    </row>
    <row r="27" spans="2:5" s="13" customFormat="1" ht="27" customHeight="1" x14ac:dyDescent="0.35">
      <c r="B27" s="14"/>
      <c r="C27" s="15" t="s">
        <v>26</v>
      </c>
      <c r="D27" s="62">
        <v>100</v>
      </c>
      <c r="E27" s="16" t="s">
        <v>5</v>
      </c>
    </row>
    <row r="28" spans="2:5" s="13" customFormat="1" ht="27" customHeight="1" thickBot="1" x14ac:dyDescent="0.4">
      <c r="B28" s="28"/>
      <c r="C28" s="23" t="s">
        <v>19</v>
      </c>
      <c r="D28" s="18">
        <f>D39</f>
        <v>12</v>
      </c>
      <c r="E28" s="17" t="s">
        <v>10</v>
      </c>
    </row>
    <row r="29" spans="2:5" ht="15" hidden="1" thickTop="1" x14ac:dyDescent="0.35">
      <c r="B29" s="4"/>
      <c r="C29" s="9"/>
      <c r="D29" s="6"/>
      <c r="E29" s="8"/>
    </row>
    <row r="30" spans="2:5" hidden="1" x14ac:dyDescent="0.35">
      <c r="B30" s="5"/>
      <c r="C30" s="10" t="s">
        <v>1</v>
      </c>
      <c r="D30" s="6"/>
      <c r="E30" s="8"/>
    </row>
    <row r="31" spans="2:5" hidden="1" x14ac:dyDescent="0.35">
      <c r="B31" s="5"/>
      <c r="C31" s="9" t="s">
        <v>0</v>
      </c>
      <c r="D31" s="11">
        <f>(D12*52)/12</f>
        <v>162.5</v>
      </c>
      <c r="E31" s="8"/>
    </row>
    <row r="32" spans="2:5" hidden="1" x14ac:dyDescent="0.35">
      <c r="B32" s="5"/>
      <c r="C32" s="9" t="s">
        <v>2</v>
      </c>
      <c r="D32" s="6">
        <v>11.44</v>
      </c>
      <c r="E32" s="8"/>
    </row>
    <row r="33" spans="2:7" hidden="1" x14ac:dyDescent="0.35">
      <c r="B33" s="5"/>
      <c r="C33" s="9"/>
      <c r="D33" s="6"/>
      <c r="E33" s="8"/>
    </row>
    <row r="34" spans="2:7" hidden="1" x14ac:dyDescent="0.35">
      <c r="B34" s="5"/>
      <c r="C34" s="9" t="s">
        <v>7</v>
      </c>
      <c r="D34" s="12">
        <f>D13-D14-D15</f>
        <v>2050</v>
      </c>
      <c r="E34" s="8"/>
    </row>
    <row r="35" spans="2:7" hidden="1" x14ac:dyDescent="0.35">
      <c r="B35" s="5"/>
      <c r="C35" s="9" t="s">
        <v>8</v>
      </c>
      <c r="D35" s="12">
        <f>ROUND(D34/D31,2)</f>
        <v>12.62</v>
      </c>
      <c r="E35" s="8"/>
    </row>
    <row r="36" spans="2:7" hidden="1" x14ac:dyDescent="0.35">
      <c r="B36" s="5"/>
      <c r="C36" s="9" t="s">
        <v>3</v>
      </c>
      <c r="D36" s="11">
        <f>D31*D32</f>
        <v>1859</v>
      </c>
      <c r="E36" s="8"/>
    </row>
    <row r="37" spans="2:7" hidden="1" x14ac:dyDescent="0.35">
      <c r="B37" s="5"/>
      <c r="C37" s="9" t="s">
        <v>4</v>
      </c>
      <c r="D37" s="12">
        <f>ROUNDDOWN(D34-D36,2)</f>
        <v>191</v>
      </c>
      <c r="E37" s="8"/>
    </row>
    <row r="38" spans="2:7" hidden="1" x14ac:dyDescent="0.35">
      <c r="B38" s="5"/>
      <c r="C38" s="9" t="s">
        <v>6</v>
      </c>
      <c r="D38" s="12">
        <f>D34-D27</f>
        <v>1950</v>
      </c>
      <c r="E38" s="8"/>
    </row>
    <row r="39" spans="2:7" ht="15" hidden="1" thickBot="1" x14ac:dyDescent="0.4">
      <c r="B39" s="5"/>
      <c r="C39" s="9" t="s">
        <v>9</v>
      </c>
      <c r="D39" s="19">
        <f>ROUND(D38/D31,2)</f>
        <v>12</v>
      </c>
      <c r="E39" s="8"/>
    </row>
    <row r="40" spans="2:7" ht="9.75" hidden="1" customHeight="1" thickTop="1" x14ac:dyDescent="0.35">
      <c r="B40" s="53"/>
      <c r="C40" s="54"/>
      <c r="D40" s="54"/>
      <c r="E40" s="55"/>
    </row>
    <row r="41" spans="2:7" ht="21.5" thickTop="1" x14ac:dyDescent="0.5">
      <c r="B41" s="53"/>
      <c r="C41" s="48" t="s">
        <v>27</v>
      </c>
      <c r="D41" s="54"/>
      <c r="E41" s="55"/>
    </row>
    <row r="42" spans="2:7" ht="9.75" customHeight="1" thickBot="1" x14ac:dyDescent="0.5">
      <c r="B42" s="60"/>
      <c r="C42" s="61"/>
      <c r="D42" s="58"/>
      <c r="E42" s="59"/>
    </row>
    <row r="43" spans="2:7" s="13" customFormat="1" ht="25.5" customHeight="1" thickTop="1" thickBot="1" x14ac:dyDescent="0.4">
      <c r="B43" s="28"/>
      <c r="C43" s="23" t="s">
        <v>12</v>
      </c>
      <c r="D43" s="85" t="str">
        <f>IF(D28&gt;=D32, "YES","NO")</f>
        <v>YES</v>
      </c>
      <c r="E43" s="86"/>
      <c r="G43" s="67"/>
    </row>
    <row r="44" spans="2:7" ht="56.5" thickTop="1" thickBot="1" x14ac:dyDescent="0.4">
      <c r="B44" s="20"/>
      <c r="C44" s="68" t="s">
        <v>30</v>
      </c>
      <c r="D44" s="21"/>
      <c r="E44" s="22"/>
    </row>
    <row r="45" spans="2:7" ht="15" thickTop="1" x14ac:dyDescent="0.35"/>
  </sheetData>
  <mergeCells count="1">
    <mergeCell ref="D43:E43"/>
  </mergeCells>
  <conditionalFormatting sqref="D43:E43">
    <cfRule type="containsText" dxfId="0" priority="1" operator="containsText" text="YES">
      <formula>NOT(ISERROR(SEARCH("YES",D43)))</formula>
    </cfRule>
  </conditionalFormatting>
  <hyperlinks>
    <hyperlink ref="C7" r:id="rId1" xr:uid="{00000000-0004-0000-00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showGridLines="0" showRowColHeaders="0" topLeftCell="A13" workbookViewId="0">
      <selection activeCell="Y14" sqref="Y14"/>
    </sheetView>
  </sheetViews>
  <sheetFormatPr defaultRowHeight="14.5" x14ac:dyDescent="0.35"/>
  <sheetData/>
  <sheetProtection algorithmName="SHA-512" hashValue="NaTN4D8H0KWbNqxkedijhgW6FvhCyr2vcpsUzJ2FMmzrZY7igafeVAwyZFSEoSkEGmUveB28IyRln0uq0ZAwWA==" saltValue="Rx95i8KAK53eVrGVMXxugA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E81C6D816B4180E0E0E9C2D7B74A" ma:contentTypeVersion="12" ma:contentTypeDescription="Create a new document." ma:contentTypeScope="" ma:versionID="1517e5a9d65dd0556b37e49ac97db2cd">
  <xsd:schema xmlns:xsd="http://www.w3.org/2001/XMLSchema" xmlns:xs="http://www.w3.org/2001/XMLSchema" xmlns:p="http://schemas.microsoft.com/office/2006/metadata/properties" xmlns:ns2="a63aa693-430b-450e-bd6d-5f2333e7a72a" xmlns:ns3="aae2177e-126f-4687-aeaa-2d156ec5f209" targetNamespace="http://schemas.microsoft.com/office/2006/metadata/properties" ma:root="true" ma:fieldsID="8cf692d5c2d24b4345126abfd54c8bdf" ns2:_="" ns3:_="">
    <xsd:import namespace="a63aa693-430b-450e-bd6d-5f2333e7a72a"/>
    <xsd:import namespace="aae2177e-126f-4687-aeaa-2d156ec5f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a693-430b-450e-bd6d-5f2333e7a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177e-126f-4687-aeaa-2d156ec5f2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231E5A-2571-4243-880D-080628DF9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aa693-430b-450e-bd6d-5f2333e7a72a"/>
    <ds:schemaRef ds:uri="aae2177e-126f-4687-aeaa-2d156ec5f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00B57-5DA8-4AE7-90A3-2B915D7365AF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ae2177e-126f-4687-aeaa-2d156ec5f209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a63aa693-430b-450e-bd6d-5f2333e7a72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F83C44-E94B-42B2-9008-FA92CE298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Where to look on your payslip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May</dc:creator>
  <cp:lastModifiedBy>Jessica Oldershaw</cp:lastModifiedBy>
  <dcterms:created xsi:type="dcterms:W3CDTF">2019-08-29T09:09:27Z</dcterms:created>
  <dcterms:modified xsi:type="dcterms:W3CDTF">2024-06-04T10:40:48Z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0x010100FB56E81C6D816B4180E0E0E9C2D7B74A</vt:lpwstr>
  </property>
</Properties>
</file>